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500" activeTab="0"/>
  </bookViews>
  <sheets>
    <sheet name="IJSS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<sst xmlns="http://schemas.openxmlformats.org/spreadsheetml/2006/main" count="27" uniqueCount="27">
  <si>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CALCUL DE LA GARANTIE DU SALAIR EN CAS D'IJ</t>
  </si>
  <si>
    <t>Rappel :</t>
  </si>
  <si>
    <t>la garantie de salaire est l'obligation pour l'employeur de maintenir en totalité ou partiellement la rémunération en complément des IJSS</t>
  </si>
  <si>
    <t>il faut vérifier dans la convention collective les conditions de garantie de salaire.</t>
  </si>
  <si>
    <t>Le nombre de jours d'absences se calcul en 30ème (en comptant du lundi au dimanche).</t>
  </si>
  <si>
    <t xml:space="preserve">DEBUT MALADIE </t>
  </si>
  <si>
    <t xml:space="preserve">FIN MALADIE </t>
  </si>
  <si>
    <t>si prolongation indiquer 1</t>
  </si>
  <si>
    <t>important pour calcul jours de carence</t>
  </si>
  <si>
    <r>
      <rPr>
        <sz val="10"/>
        <color indexed="8"/>
        <rFont val="Arial"/>
        <family val="0"/>
      </rPr>
      <t xml:space="preserve">saisir les 3 derniers mois de salaire </t>
    </r>
    <r>
      <rPr>
        <b/>
        <sz val="10"/>
        <color indexed="8"/>
        <rFont val="Arial"/>
        <family val="0"/>
      </rPr>
      <t>BRUT</t>
    </r>
    <r>
      <rPr>
        <sz val="10"/>
        <color indexed="8"/>
        <rFont val="Arial"/>
        <family val="0"/>
      </rPr>
      <t xml:space="preserve"> (ex: maladie en avril = paye de 01 a 03)</t>
    </r>
  </si>
  <si>
    <t>(doit correspondre aux 3 mois indiques sur feuille maladie)</t>
  </si>
  <si>
    <t>BRUT</t>
  </si>
  <si>
    <t>Plafond IJSS = 1,8 SMIC</t>
  </si>
  <si>
    <t xml:space="preserve">calcul de l'indemnité de sécurité sociale </t>
  </si>
  <si>
    <t>salaire moyen</t>
  </si>
  <si>
    <t>Forfait journalier brut</t>
  </si>
  <si>
    <t>Forfait journalier net</t>
  </si>
  <si>
    <t xml:space="preserve"> JOURS ABSENCES en 30ème</t>
  </si>
  <si>
    <t xml:space="preserve"> I.J.SS percu par le salarié</t>
  </si>
  <si>
    <t xml:space="preserve"> I.J.SS BRUTE</t>
  </si>
  <si>
    <t>SALAIRE NET HABITUEL DU SALARIE</t>
  </si>
  <si>
    <t>INDEMNITE PERCU PAR LE SALARIE OU SOCIETE</t>
  </si>
  <si>
    <t>NET A GARANTIR</t>
  </si>
  <si>
    <t xml:space="preserve">important si subrogation le net à garantir est le montant du net habituel </t>
  </si>
  <si>
    <t>Cellules à saisir</t>
  </si>
  <si>
    <t>Cellules modifiable éventuellement</t>
  </si>
  <si>
    <t>Cellules protégées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</si>
</sst>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mmmm"/>
    <numFmt numFmtId="167" formatCode="#,##0.00&quot;   &quot;;[RED]\-#,##0.00&quot;   &quot;"/>
  </numFmts>
  <fonts count="8">
    <font>
      <sz val="10"/>
      <name val="Arial"/>
      <family val="5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9"/>
      <color indexed="8"/>
      <name val="Arial"/>
      <family val="0"/>
    </font>
    <font>
      <sz val="9"/>
      <color indexed="8"/>
      <name val="Arial"/>
      <family val="0"/>
    </font>
    <font>
      <b/>
      <u val="single"/>
      <sz val="9"/>
      <color indexed="8"/>
      <name val="Arial"/>
      <family val="0"/>
    </font>
    <font>
      <sz val="10"/>
      <color indexed="12"/>
      <name val="Arial"/>
      <family val="0"/>
    </font>
    <font>
      <b/>
      <i/>
      <u val="single"/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0" xfId="0" applyNumberFormat="1" applyFont="1" applyFill="1" applyBorder="1" applyAlignment="1" applyProtection="1">
      <alignment/>
      <protection hidden="1"/>
    </xf>
    <xf numFmtId="164" fontId="1" fillId="2" borderId="0" xfId="0" applyNumberFormat="1" applyFont="1" applyFill="1" applyBorder="1" applyAlignment="1" applyProtection="1">
      <alignment/>
      <protection hidden="1"/>
    </xf>
    <xf numFmtId="164" fontId="3" fillId="0" borderId="0" xfId="0" applyNumberFormat="1" applyFont="1" applyBorder="1" applyAlignment="1" applyProtection="1">
      <alignment/>
      <protection hidden="1"/>
    </xf>
    <xf numFmtId="164" fontId="4" fillId="0" borderId="0" xfId="0" applyNumberFormat="1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/>
      <protection hidden="1"/>
    </xf>
    <xf numFmtId="164" fontId="2" fillId="0" borderId="0" xfId="0" applyNumberFormat="1" applyFont="1" applyBorder="1" applyAlignment="1" applyProtection="1">
      <alignment/>
      <protection hidden="1"/>
    </xf>
    <xf numFmtId="165" fontId="2" fillId="3" borderId="0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/>
      <protection hidden="1"/>
    </xf>
    <xf numFmtId="164" fontId="2" fillId="3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 horizontal="left"/>
      <protection hidden="1"/>
    </xf>
    <xf numFmtId="166" fontId="2" fillId="4" borderId="0" xfId="0" applyNumberFormat="1" applyFont="1" applyFill="1" applyBorder="1" applyAlignment="1" applyProtection="1">
      <alignment horizontal="right"/>
      <protection locked="0"/>
    </xf>
    <xf numFmtId="167" fontId="2" fillId="3" borderId="0" xfId="0" applyNumberFormat="1" applyFont="1" applyFill="1" applyBorder="1" applyAlignment="1" applyProtection="1">
      <alignment/>
      <protection locked="0"/>
    </xf>
    <xf numFmtId="167" fontId="1" fillId="4" borderId="0" xfId="0" applyNumberFormat="1" applyFont="1" applyFill="1" applyBorder="1" applyAlignment="1" applyProtection="1">
      <alignment/>
      <protection locked="0"/>
    </xf>
    <xf numFmtId="164" fontId="1" fillId="0" borderId="1" xfId="0" applyNumberFormat="1" applyFont="1" applyBorder="1" applyAlignment="1" applyProtection="1">
      <alignment/>
      <protection hidden="1"/>
    </xf>
    <xf numFmtId="164" fontId="1" fillId="0" borderId="2" xfId="0" applyNumberFormat="1" applyFont="1" applyBorder="1" applyAlignment="1" applyProtection="1">
      <alignment/>
      <protection hidden="1"/>
    </xf>
    <xf numFmtId="164" fontId="1" fillId="0" borderId="3" xfId="0" applyNumberFormat="1" applyFont="1" applyBorder="1" applyAlignment="1" applyProtection="1">
      <alignment/>
      <protection hidden="1"/>
    </xf>
    <xf numFmtId="164" fontId="1" fillId="0" borderId="4" xfId="0" applyNumberFormat="1" applyFont="1" applyBorder="1" applyAlignment="1" applyProtection="1">
      <alignment/>
      <protection hidden="1"/>
    </xf>
    <xf numFmtId="164" fontId="1" fillId="0" borderId="5" xfId="0" applyNumberFormat="1" applyFont="1" applyBorder="1" applyAlignment="1" applyProtection="1">
      <alignment/>
      <protection hidden="1"/>
    </xf>
    <xf numFmtId="164" fontId="1" fillId="0" borderId="6" xfId="0" applyNumberFormat="1" applyFont="1" applyBorder="1" applyAlignment="1" applyProtection="1">
      <alignment/>
      <protection hidden="1"/>
    </xf>
    <xf numFmtId="167" fontId="1" fillId="2" borderId="0" xfId="0" applyNumberFormat="1" applyFont="1" applyFill="1" applyBorder="1" applyAlignment="1" applyProtection="1">
      <alignment/>
      <protection hidden="1"/>
    </xf>
    <xf numFmtId="164" fontId="1" fillId="0" borderId="7" xfId="0" applyNumberFormat="1" applyFont="1" applyBorder="1" applyAlignment="1" applyProtection="1">
      <alignment/>
      <protection hidden="1"/>
    </xf>
    <xf numFmtId="164" fontId="1" fillId="0" borderId="8" xfId="0" applyNumberFormat="1" applyFont="1" applyBorder="1" applyAlignment="1" applyProtection="1">
      <alignment/>
      <protection hidden="1"/>
    </xf>
    <xf numFmtId="167" fontId="2" fillId="2" borderId="0" xfId="0" applyNumberFormat="1" applyFont="1" applyFill="1" applyBorder="1" applyAlignment="1" applyProtection="1">
      <alignment/>
      <protection hidden="1"/>
    </xf>
    <xf numFmtId="164" fontId="1" fillId="0" borderId="9" xfId="0" applyNumberFormat="1" applyFont="1" applyBorder="1" applyAlignment="1" applyProtection="1">
      <alignment/>
      <protection hidden="1"/>
    </xf>
    <xf numFmtId="164" fontId="1" fillId="0" borderId="10" xfId="0" applyNumberFormat="1" applyFont="1" applyBorder="1" applyAlignment="1" applyProtection="1">
      <alignment/>
      <protection hidden="1"/>
    </xf>
    <xf numFmtId="167" fontId="1" fillId="2" borderId="11" xfId="0" applyNumberFormat="1" applyFont="1" applyFill="1" applyBorder="1" applyAlignment="1" applyProtection="1">
      <alignment/>
      <protection hidden="1"/>
    </xf>
    <xf numFmtId="164" fontId="7" fillId="0" borderId="3" xfId="0" applyNumberFormat="1" applyFont="1" applyBorder="1" applyAlignment="1" applyProtection="1">
      <alignment/>
      <protection hidden="1"/>
    </xf>
    <xf numFmtId="164" fontId="1" fillId="3" borderId="0" xfId="0" applyNumberFormat="1" applyFont="1" applyFill="1" applyBorder="1" applyAlignment="1" applyProtection="1">
      <alignment/>
      <protection hidden="1"/>
    </xf>
    <xf numFmtId="164" fontId="1" fillId="4" borderId="0" xfId="0" applyNumberFormat="1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8.421875" style="1" customWidth="1"/>
    <col min="2" max="2" width="15.140625" style="1" customWidth="1"/>
    <col min="3" max="3" width="12.57421875" style="1" customWidth="1"/>
    <col min="4" max="4" width="14.8515625" style="1" customWidth="1"/>
    <col min="5" max="5" width="12.57421875" style="1" customWidth="1"/>
    <col min="6" max="16384" width="11.421875" style="2" customWidth="1"/>
  </cols>
  <sheetData>
    <row r="1" spans="1:3" ht="12.75">
      <c r="A1" s="3" t="s">
        <v>0</v>
      </c>
      <c r="B1" s="4"/>
      <c r="C1" s="4"/>
    </row>
    <row r="2" ht="12.75"/>
    <row r="3" s="6" customFormat="1" ht="11.25">
      <c r="A3" s="5" t="s">
        <v>1</v>
      </c>
    </row>
    <row r="4" s="6" customFormat="1" ht="11.25">
      <c r="A4" s="6" t="s">
        <v>2</v>
      </c>
    </row>
    <row r="5" s="6" customFormat="1" ht="11.25">
      <c r="A5" s="7" t="s">
        <v>3</v>
      </c>
    </row>
    <row r="6" s="6" customFormat="1" ht="12.75">
      <c r="A6" s="1" t="s">
        <v>4</v>
      </c>
    </row>
    <row r="7" spans="6:11" ht="12.75">
      <c r="F7" s="1"/>
      <c r="G7" s="8"/>
      <c r="H7" s="8"/>
      <c r="I7" s="8"/>
      <c r="J7" s="8"/>
      <c r="K7" s="1"/>
    </row>
    <row r="8" spans="1:3" ht="12.75">
      <c r="A8" s="8" t="s">
        <v>5</v>
      </c>
      <c r="B8" s="9">
        <v>44134</v>
      </c>
      <c r="C8" s="10"/>
    </row>
    <row r="9" spans="1:3" ht="12.75">
      <c r="A9" s="8" t="s">
        <v>6</v>
      </c>
      <c r="B9" s="9">
        <f>B8+15</f>
        <v>44149</v>
      </c>
      <c r="C9" s="10"/>
    </row>
    <row r="10" spans="1:3" ht="12.75">
      <c r="A10" s="8" t="s">
        <v>7</v>
      </c>
      <c r="B10" s="11">
        <v>0</v>
      </c>
      <c r="C10" s="12" t="s">
        <v>8</v>
      </c>
    </row>
    <row r="11" ht="12.75"/>
    <row r="12" ht="12.75">
      <c r="A12" s="1" t="s">
        <v>9</v>
      </c>
    </row>
    <row r="13" ht="12.75">
      <c r="A13" s="1" t="s">
        <v>10</v>
      </c>
    </row>
    <row r="14" spans="2:3" ht="14.25">
      <c r="B14" s="13" t="s">
        <v>11</v>
      </c>
      <c r="C14" s="14" t="s">
        <v>12</v>
      </c>
    </row>
    <row r="15" spans="1:3" ht="12.75">
      <c r="A15" s="15">
        <f ca="1">(NOW()-32-32)</f>
        <v>44382.70725450232</v>
      </c>
      <c r="B15" s="16">
        <v>3000</v>
      </c>
      <c r="C15" s="17">
        <f>1.8*1554.58</f>
        <v>2798.244</v>
      </c>
    </row>
    <row r="16" spans="1:3" ht="12.75">
      <c r="A16" s="15">
        <f ca="1">(NOW()-32)</f>
        <v>44414.70725450232</v>
      </c>
      <c r="B16" s="16">
        <v>3000</v>
      </c>
      <c r="C16" s="17">
        <f aca="true" t="shared" si="0" ref="C16:C17">C15</f>
        <v>2798.244</v>
      </c>
    </row>
    <row r="17" spans="1:3" ht="12.75">
      <c r="A17" s="15">
        <f ca="1">(NOW())</f>
        <v>44446.70725450232</v>
      </c>
      <c r="B17" s="16">
        <v>3000</v>
      </c>
      <c r="C17" s="17">
        <f t="shared" si="0"/>
        <v>2798.244</v>
      </c>
    </row>
    <row r="18" ht="12.75">
      <c r="A18" s="18"/>
    </row>
    <row r="19" spans="1:4" ht="12.75">
      <c r="A19" s="19" t="s">
        <v>13</v>
      </c>
      <c r="B19" s="20"/>
      <c r="C19" s="20"/>
      <c r="D19" s="21"/>
    </row>
    <row r="20" spans="1:4" ht="12.75">
      <c r="A20" s="22"/>
      <c r="D20" s="23"/>
    </row>
    <row r="21" spans="1:4" ht="12.75">
      <c r="A21" s="22" t="s">
        <v>14</v>
      </c>
      <c r="B21" s="24">
        <f>SUM(B15:B17)/3</f>
        <v>3000</v>
      </c>
      <c r="D21" s="23"/>
    </row>
    <row r="22" spans="1:4" ht="12.75">
      <c r="A22" s="22" t="s">
        <v>15</v>
      </c>
      <c r="B22" s="24">
        <f>IF((B21*3)&gt;SUM(C15:C17),(((SUM(C15:C17)/3)/2)/30),((B21/2)/30))</f>
        <v>46.6374</v>
      </c>
      <c r="D22" s="23"/>
    </row>
    <row r="23" spans="1:4" ht="12.75">
      <c r="A23" s="22" t="s">
        <v>16</v>
      </c>
      <c r="B23" s="24">
        <f>B22-(B22*8.75%)</f>
        <v>42.5566275</v>
      </c>
      <c r="D23" s="23"/>
    </row>
    <row r="24" spans="1:4" ht="12.75">
      <c r="A24" s="25"/>
      <c r="B24" s="18"/>
      <c r="C24" s="18"/>
      <c r="D24" s="26"/>
    </row>
    <row r="25" ht="12.75">
      <c r="A25" s="20"/>
    </row>
    <row r="26" spans="1:3" ht="12.75">
      <c r="A26" s="8" t="s">
        <v>17</v>
      </c>
      <c r="B26" s="8"/>
      <c r="C26" s="27">
        <f>B9-B8+1</f>
        <v>16</v>
      </c>
    </row>
    <row r="27" spans="1:3" ht="12.75">
      <c r="A27" s="1" t="s">
        <v>18</v>
      </c>
      <c r="C27" s="24">
        <f>IF(B10=1,(B23*C26),((C26-3)*B23))</f>
        <v>553.2361575</v>
      </c>
    </row>
    <row r="28" spans="1:3" ht="12.75">
      <c r="A28" s="1" t="s">
        <v>19</v>
      </c>
      <c r="C28" s="24">
        <f>IF(B10=1,(B22*C26),((C26-3)*B22))</f>
        <v>606.2862</v>
      </c>
    </row>
    <row r="29" ht="12.75"/>
    <row r="30" spans="1:4" ht="12.75">
      <c r="A30" s="8" t="s">
        <v>20</v>
      </c>
      <c r="B30" s="8"/>
      <c r="C30" s="8"/>
      <c r="D30" s="16">
        <v>2601.71</v>
      </c>
    </row>
    <row r="31" spans="1:4" ht="12.75">
      <c r="A31" s="1" t="s">
        <v>21</v>
      </c>
      <c r="D31" s="24">
        <f>-C27</f>
        <v>-553.2361575</v>
      </c>
    </row>
    <row r="32" ht="12.75">
      <c r="A32" s="18"/>
    </row>
    <row r="33" spans="1:4" ht="12.75">
      <c r="A33" s="28" t="s">
        <v>22</v>
      </c>
      <c r="B33" s="29"/>
      <c r="C33" s="29"/>
      <c r="D33" s="30">
        <f>SUM(D30:D32)</f>
        <v>2048.4738425</v>
      </c>
    </row>
    <row r="34" ht="12.75">
      <c r="A34" s="31" t="s">
        <v>23</v>
      </c>
    </row>
    <row r="35" ht="12.75"/>
    <row r="36" ht="12.75"/>
    <row r="37" spans="1:2" ht="12.75">
      <c r="A37" s="32"/>
      <c r="B37" s="1" t="s">
        <v>24</v>
      </c>
    </row>
    <row r="38" spans="1:2" ht="12.75">
      <c r="A38" s="33"/>
      <c r="B38" s="1" t="s">
        <v>25</v>
      </c>
    </row>
    <row r="39" spans="1:2" ht="12.75">
      <c r="A39" s="4"/>
      <c r="B39" s="1" t="s">
        <v>26</v>
      </c>
    </row>
  </sheetData>
  <sheetProtection sheet="1"/>
  <printOptions/>
  <pageMargins left="0.3402777777777778" right="0.24027777777777778" top="0.20972222222222223" bottom="0.19027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du maintient de salaire IJSS</dc:title>
  <dc:subject>Social</dc:subject>
  <dc:creator>PC56</dc:creator>
  <cp:keywords>Expert Compta . NET</cp:keywords>
  <dc:description/>
  <cp:lastModifiedBy/>
  <cp:lastPrinted>2003-07-16T21:40:52Z</cp:lastPrinted>
  <dcterms:created xsi:type="dcterms:W3CDTF">2003-06-10T14:38:59Z</dcterms:created>
  <dcterms:modified xsi:type="dcterms:W3CDTF">2021-09-07T14:58:34Z</dcterms:modified>
  <cp:category/>
  <cp:version/>
  <cp:contentType/>
  <cp:contentStatus/>
  <cp:revision>8</cp:revision>
</cp:coreProperties>
</file>